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3\"/>
    </mc:Choice>
  </mc:AlternateContent>
  <bookViews>
    <workbookView xWindow="0" yWindow="0" windowWidth="22894" windowHeight="11854" activeTab="1"/>
  </bookViews>
  <sheets>
    <sheet name="13-7 Skjema" sheetId="3" r:id="rId1"/>
    <sheet name="13-7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3" l="1"/>
  <c r="E26" i="3"/>
  <c r="D26" i="3"/>
  <c r="Q21" i="3"/>
  <c r="F20" i="3"/>
  <c r="E20" i="3"/>
  <c r="F19" i="3"/>
  <c r="E19" i="3"/>
  <c r="R18" i="3"/>
  <c r="F18" i="3"/>
  <c r="E18" i="3"/>
  <c r="D14" i="3"/>
  <c r="D23" i="3" s="1"/>
  <c r="E21" i="3" l="1"/>
  <c r="G19" i="3" s="1"/>
  <c r="F26" i="3"/>
  <c r="F27" i="3" s="1"/>
  <c r="G28" i="3"/>
  <c r="G20" i="3"/>
  <c r="Q18" i="3"/>
  <c r="S18" i="3" s="1"/>
  <c r="G44" i="1"/>
  <c r="I44" i="1" s="1"/>
  <c r="I43" i="1"/>
  <c r="G43" i="1"/>
  <c r="G42" i="1"/>
  <c r="G40" i="1"/>
  <c r="E26" i="1"/>
  <c r="D26" i="1"/>
  <c r="Q21" i="1"/>
  <c r="F20" i="1"/>
  <c r="E20" i="1"/>
  <c r="F19" i="1"/>
  <c r="E19" i="1"/>
  <c r="R18" i="1"/>
  <c r="F18" i="1"/>
  <c r="E18" i="1"/>
  <c r="E21" i="1" s="1"/>
  <c r="G18" i="1" s="1"/>
  <c r="I14" i="1"/>
  <c r="D14" i="1"/>
  <c r="P13" i="1"/>
  <c r="N13" i="1"/>
  <c r="M13" i="1"/>
  <c r="J13" i="1"/>
  <c r="I13" i="1"/>
  <c r="K13" i="1" s="1"/>
  <c r="G13" i="1"/>
  <c r="H13" i="1" s="1"/>
  <c r="O13" i="1" s="1"/>
  <c r="P12" i="1"/>
  <c r="N12" i="1"/>
  <c r="M12" i="1"/>
  <c r="J12" i="1"/>
  <c r="I12" i="1"/>
  <c r="K12" i="1" s="1"/>
  <c r="G12" i="1"/>
  <c r="H12" i="1" s="1"/>
  <c r="O12" i="1" s="1"/>
  <c r="P11" i="1"/>
  <c r="N11" i="1"/>
  <c r="M11" i="1"/>
  <c r="J11" i="1"/>
  <c r="I11" i="1"/>
  <c r="K11" i="1" s="1"/>
  <c r="G11" i="1"/>
  <c r="H11" i="1" s="1"/>
  <c r="O11" i="1" s="1"/>
  <c r="P10" i="1"/>
  <c r="N10" i="1"/>
  <c r="M10" i="1"/>
  <c r="I10" i="1"/>
  <c r="G10" i="1"/>
  <c r="H10" i="1" s="1"/>
  <c r="O10" i="1" s="1"/>
  <c r="N9" i="1"/>
  <c r="M9" i="1"/>
  <c r="K9" i="1"/>
  <c r="J9" i="1"/>
  <c r="I9" i="1"/>
  <c r="P8" i="1"/>
  <c r="N8" i="1"/>
  <c r="M8" i="1"/>
  <c r="I8" i="1"/>
  <c r="G8" i="1"/>
  <c r="H8" i="1" s="1"/>
  <c r="O8" i="1" s="1"/>
  <c r="N7" i="1"/>
  <c r="N14" i="1" s="1"/>
  <c r="M7" i="1"/>
  <c r="J7" i="1"/>
  <c r="I7" i="1"/>
  <c r="K7" i="1" s="1"/>
  <c r="P6" i="1"/>
  <c r="M6" i="1"/>
  <c r="I6" i="1"/>
  <c r="H6" i="1"/>
  <c r="K6" i="1" s="1"/>
  <c r="G7" i="1" s="1"/>
  <c r="H7" i="1" s="1"/>
  <c r="G20" i="1" l="1"/>
  <c r="G18" i="3"/>
  <c r="G21" i="3" s="1"/>
  <c r="G19" i="1"/>
  <c r="F26" i="1"/>
  <c r="F27" i="1" s="1"/>
  <c r="M14" i="1"/>
  <c r="E38" i="1" s="1"/>
  <c r="Q18" i="1"/>
  <c r="S18" i="1" s="1"/>
  <c r="F39" i="1"/>
  <c r="G28" i="1"/>
  <c r="O7" i="1"/>
  <c r="P7" i="1"/>
  <c r="D37" i="1"/>
  <c r="J8" i="1"/>
  <c r="K8" i="1" s="1"/>
  <c r="G9" i="1" s="1"/>
  <c r="H9" i="1" s="1"/>
  <c r="D23" i="1"/>
  <c r="E37" i="1" l="1"/>
  <c r="G21" i="1"/>
  <c r="G27" i="1" s="1"/>
  <c r="G29" i="1" s="1"/>
  <c r="E23" i="3"/>
  <c r="F23" i="3" s="1"/>
  <c r="G27" i="3"/>
  <c r="G29" i="3" s="1"/>
  <c r="G37" i="1"/>
  <c r="O9" i="1"/>
  <c r="O14" i="1" s="1"/>
  <c r="H37" i="1" s="1"/>
  <c r="P9" i="1"/>
  <c r="P14" i="1" s="1"/>
  <c r="J10" i="1"/>
  <c r="K10" i="1" s="1"/>
  <c r="H14" i="1"/>
  <c r="J14" i="1"/>
  <c r="K14" i="1" s="1"/>
  <c r="F38" i="1"/>
  <c r="G38" i="1" s="1"/>
  <c r="G39" i="1"/>
  <c r="E23" i="1" l="1"/>
  <c r="F23" i="1" s="1"/>
  <c r="I37" i="1"/>
  <c r="K37" i="1" s="1"/>
  <c r="H42" i="1"/>
  <c r="I42" i="1" s="1"/>
  <c r="H40" i="1"/>
  <c r="I40" i="1" s="1"/>
  <c r="J40" i="1" s="1"/>
  <c r="H39" i="1"/>
  <c r="I39" i="1" s="1"/>
  <c r="J39" i="1" s="1"/>
</calcChain>
</file>

<file path=xl/sharedStrings.xml><?xml version="1.0" encoding="utf-8"?>
<sst xmlns="http://schemas.openxmlformats.org/spreadsheetml/2006/main" count="126" uniqueCount="54">
  <si>
    <t>Kurs IB /</t>
  </si>
  <si>
    <t>Kurs</t>
  </si>
  <si>
    <t>Avregning</t>
  </si>
  <si>
    <t xml:space="preserve">Endring  i </t>
  </si>
  <si>
    <t>Antall et.</t>
  </si>
  <si>
    <t>Verdi etter</t>
  </si>
  <si>
    <t xml:space="preserve">Gjenn. </t>
  </si>
  <si>
    <t>Resultatoppgjør</t>
  </si>
  <si>
    <t>Dato</t>
  </si>
  <si>
    <t>Antall</t>
  </si>
  <si>
    <t>kjøp</t>
  </si>
  <si>
    <t>salg</t>
  </si>
  <si>
    <t>verdi</t>
  </si>
  <si>
    <t>siste kjøp</t>
  </si>
  <si>
    <t>kost</t>
  </si>
  <si>
    <t>Ansk.kost</t>
  </si>
  <si>
    <t>Salgsverdi</t>
  </si>
  <si>
    <t>Avregn.verdi</t>
  </si>
  <si>
    <t>Resultat</t>
  </si>
  <si>
    <t>IB</t>
  </si>
  <si>
    <t>1.2. Salg</t>
  </si>
  <si>
    <t>1.5. Kjøp</t>
  </si>
  <si>
    <t>1..7. Salg</t>
  </si>
  <si>
    <t>1.9. Kjøp</t>
  </si>
  <si>
    <t>UB</t>
  </si>
  <si>
    <t>Gjennomsnittlig anskaffelseskost:</t>
  </si>
  <si>
    <t>Pris</t>
  </si>
  <si>
    <t>Veid pris</t>
  </si>
  <si>
    <t xml:space="preserve">Avregning </t>
  </si>
  <si>
    <t>UB-verdien:</t>
  </si>
  <si>
    <t>Avregning salg:</t>
  </si>
  <si>
    <t>Antall enheter solgt.</t>
  </si>
  <si>
    <t>Avreningsverdi:</t>
  </si>
  <si>
    <t>Resultat salg</t>
  </si>
  <si>
    <t>Verdiendring:</t>
  </si>
  <si>
    <t>Konto</t>
  </si>
  <si>
    <t>Transak.</t>
  </si>
  <si>
    <t>Saldo-</t>
  </si>
  <si>
    <t>End. sald</t>
  </si>
  <si>
    <t>Balanse</t>
  </si>
  <si>
    <t>nr</t>
  </si>
  <si>
    <t>Kjøp aksjer</t>
  </si>
  <si>
    <t>Salg aksjer</t>
  </si>
  <si>
    <t>balanse</t>
  </si>
  <si>
    <t>Salgsop.</t>
  </si>
  <si>
    <t>Aksjer</t>
  </si>
  <si>
    <t>Bank</t>
  </si>
  <si>
    <t>Gevinst salg aksjer</t>
  </si>
  <si>
    <t>Verdiøkning aksjer</t>
  </si>
  <si>
    <t>Tap salg aksjer</t>
  </si>
  <si>
    <t>Verdinedgang aksjer</t>
  </si>
  <si>
    <t>Oppgave 13-7 Løsning</t>
  </si>
  <si>
    <t>Oppgjørpost.</t>
  </si>
  <si>
    <t>Oppgave 13-7 Skjema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</si>
</sst>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scheme val="minor"/>
    </font>
    <font>
      <sz val="10"/>
      <name val="Trebuchet MS"/>
      <family val="2"/>
    </font>
    <font>
      <b/>
      <sz val="10"/>
      <name val="Trebuchet MS"/>
      <family val="2"/>
    </font>
    <font>
      <sz val="10"/>
      <color theme="1"/>
      <name val="Trebuchet MS"/>
      <family val="2"/>
    </font>
    <font>
      <b/>
      <u/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1" applyFont="1"/>
    <xf numFmtId="0" fontId="1" fillId="0" borderId="0" xfId="1" applyFont="1"/>
    <xf numFmtId="0" fontId="1" fillId="0" borderId="5" xfId="1" applyFont="1" applyBorder="1"/>
    <xf numFmtId="0" fontId="1" fillId="0" borderId="5" xfId="1" applyFont="1" applyFill="1" applyBorder="1"/>
    <xf numFmtId="3" fontId="1" fillId="0" borderId="5" xfId="1" applyNumberFormat="1" applyFont="1" applyBorder="1"/>
    <xf numFmtId="2" fontId="1" fillId="0" borderId="5" xfId="1" applyNumberFormat="1" applyFont="1" applyBorder="1"/>
    <xf numFmtId="164" fontId="1" fillId="0" borderId="5" xfId="1" applyNumberFormat="1" applyFont="1" applyFill="1" applyBorder="1"/>
    <xf numFmtId="0" fontId="1" fillId="2" borderId="5" xfId="1" applyFont="1" applyFill="1" applyBorder="1"/>
    <xf numFmtId="0" fontId="1" fillId="0" borderId="0" xfId="1" applyFont="1" applyAlignment="1">
      <alignment horizontal="right"/>
    </xf>
    <xf numFmtId="3" fontId="1" fillId="0" borderId="0" xfId="1" applyNumberFormat="1" applyFont="1"/>
    <xf numFmtId="164" fontId="1" fillId="0" borderId="0" xfId="1" applyNumberFormat="1" applyFont="1"/>
    <xf numFmtId="3" fontId="1" fillId="0" borderId="0" xfId="1" applyNumberFormat="1" applyFont="1" applyFill="1" applyBorder="1" applyAlignment="1">
      <alignment horizontal="center"/>
    </xf>
    <xf numFmtId="3" fontId="1" fillId="0" borderId="7" xfId="1" applyNumberFormat="1" applyFont="1" applyBorder="1"/>
    <xf numFmtId="164" fontId="1" fillId="0" borderId="7" xfId="1" applyNumberFormat="1" applyFont="1" applyBorder="1"/>
    <xf numFmtId="165" fontId="1" fillId="0" borderId="0" xfId="1" applyNumberFormat="1" applyFont="1"/>
    <xf numFmtId="165" fontId="1" fillId="0" borderId="3" xfId="1" applyNumberFormat="1" applyFont="1" applyBorder="1"/>
    <xf numFmtId="3" fontId="1" fillId="0" borderId="6" xfId="1" applyNumberFormat="1" applyFont="1" applyBorder="1"/>
    <xf numFmtId="0" fontId="3" fillId="0" borderId="0" xfId="0" applyFont="1"/>
    <xf numFmtId="0" fontId="1" fillId="3" borderId="5" xfId="1" applyFont="1" applyFill="1" applyBorder="1"/>
    <xf numFmtId="0" fontId="4" fillId="0" borderId="0" xfId="1" applyFont="1"/>
    <xf numFmtId="164" fontId="1" fillId="0" borderId="5" xfId="1" applyNumberFormat="1" applyFont="1" applyBorder="1"/>
    <xf numFmtId="0" fontId="1" fillId="4" borderId="1" xfId="1" applyFont="1" applyFill="1" applyBorder="1" applyAlignment="1">
      <alignment horizontal="center"/>
    </xf>
    <xf numFmtId="3" fontId="1" fillId="4" borderId="1" xfId="1" applyNumberFormat="1" applyFont="1" applyFill="1" applyBorder="1" applyAlignment="1">
      <alignment horizontal="center"/>
    </xf>
    <xf numFmtId="3" fontId="1" fillId="4" borderId="5" xfId="1" applyNumberFormat="1" applyFont="1" applyFill="1" applyBorder="1" applyAlignment="1">
      <alignment horizontal="left"/>
    </xf>
    <xf numFmtId="0" fontId="1" fillId="4" borderId="6" xfId="1" applyFont="1" applyFill="1" applyBorder="1" applyAlignment="1">
      <alignment horizontal="center"/>
    </xf>
    <xf numFmtId="3" fontId="1" fillId="4" borderId="6" xfId="1" applyNumberFormat="1" applyFont="1" applyFill="1" applyBorder="1" applyAlignment="1">
      <alignment horizontal="center"/>
    </xf>
    <xf numFmtId="3" fontId="1" fillId="3" borderId="6" xfId="1" applyNumberFormat="1" applyFont="1" applyFill="1" applyBorder="1"/>
    <xf numFmtId="3" fontId="1" fillId="3" borderId="5" xfId="1" applyNumberFormat="1" applyFont="1" applyFill="1" applyBorder="1"/>
    <xf numFmtId="0" fontId="1" fillId="4" borderId="1" xfId="1" applyFont="1" applyFill="1" applyBorder="1"/>
    <xf numFmtId="0" fontId="1" fillId="4" borderId="6" xfId="1" applyFont="1" applyFill="1" applyBorder="1"/>
    <xf numFmtId="0" fontId="1" fillId="4" borderId="6" xfId="1" applyFont="1" applyFill="1" applyBorder="1" applyAlignment="1">
      <alignment horizontal="right"/>
    </xf>
    <xf numFmtId="0" fontId="1" fillId="3" borderId="6" xfId="1" applyFont="1" applyFill="1" applyBorder="1" applyAlignment="1">
      <alignment horizontal="center"/>
    </xf>
    <xf numFmtId="0" fontId="1" fillId="3" borderId="5" xfId="1" applyFont="1" applyFill="1" applyBorder="1" applyAlignment="1">
      <alignment horizontal="center"/>
    </xf>
    <xf numFmtId="0" fontId="1" fillId="4" borderId="2" xfId="1" applyFont="1" applyFill="1" applyBorder="1" applyAlignment="1">
      <alignment horizontal="center"/>
    </xf>
    <xf numFmtId="0" fontId="1" fillId="4" borderId="3" xfId="1" applyFont="1" applyFill="1" applyBorder="1" applyAlignment="1">
      <alignment horizontal="center"/>
    </xf>
    <xf numFmtId="0" fontId="1" fillId="4" borderId="4" xfId="1" applyFont="1" applyFill="1" applyBorder="1" applyAlignment="1">
      <alignment horizontal="center"/>
    </xf>
  </cellXfs>
  <cellStyles count="2">
    <cellStyle name="Normal" xfId="0" builtinId="0"/>
    <cellStyle name="Normal_Forelesning finans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4"/>
  <sheetViews>
    <sheetView showGridLines="0" showZeros="0" zoomScaleNormal="100" workbookViewId="0">
      <selection activeCell="E52" sqref="E52"/>
    </sheetView>
  </sheetViews>
  <sheetFormatPr defaultColWidth="11.3828125" defaultRowHeight="12.9" x14ac:dyDescent="0.35"/>
  <cols>
    <col min="1" max="2" width="5.84375" style="2" customWidth="1"/>
    <col min="3" max="3" width="18.69140625" style="2" customWidth="1"/>
    <col min="4" max="4" width="7.53515625" style="2" customWidth="1"/>
    <col min="5" max="6" width="11.15234375" style="2" customWidth="1"/>
    <col min="7" max="7" width="10.3046875" style="2" bestFit="1" customWidth="1"/>
    <col min="8" max="8" width="11.3828125" style="2" customWidth="1"/>
    <col min="9" max="9" width="9.69140625" style="2" customWidth="1"/>
    <col min="10" max="10" width="9" style="2" customWidth="1"/>
    <col min="11" max="11" width="7.69140625" style="2" customWidth="1"/>
    <col min="12" max="12" width="2.69140625" style="2" customWidth="1"/>
    <col min="13" max="13" width="10.15234375" style="2" customWidth="1"/>
    <col min="14" max="14" width="10.69140625" style="2" customWidth="1"/>
    <col min="15" max="15" width="11.3828125" style="2"/>
    <col min="16" max="16" width="8.53515625" style="2" customWidth="1"/>
    <col min="17" max="16384" width="11.3828125" style="2"/>
  </cols>
  <sheetData>
    <row r="2" spans="2:16" x14ac:dyDescent="0.35">
      <c r="B2" s="20" t="s">
        <v>53</v>
      </c>
    </row>
    <row r="3" spans="2:16" x14ac:dyDescent="0.35">
      <c r="C3" s="1"/>
      <c r="D3" s="1"/>
    </row>
    <row r="4" spans="2:16" ht="15.75" customHeight="1" x14ac:dyDescent="0.35">
      <c r="C4" s="29"/>
      <c r="D4" s="29"/>
      <c r="E4" s="22" t="s">
        <v>0</v>
      </c>
      <c r="F4" s="22" t="s">
        <v>1</v>
      </c>
      <c r="G4" s="22" t="s">
        <v>2</v>
      </c>
      <c r="H4" s="22" t="s">
        <v>3</v>
      </c>
      <c r="I4" s="22" t="s">
        <v>4</v>
      </c>
      <c r="J4" s="22" t="s">
        <v>5</v>
      </c>
      <c r="K4" s="22" t="s">
        <v>6</v>
      </c>
      <c r="M4" s="34" t="s">
        <v>7</v>
      </c>
      <c r="N4" s="35"/>
      <c r="O4" s="35"/>
      <c r="P4" s="36"/>
    </row>
    <row r="5" spans="2:16" x14ac:dyDescent="0.35">
      <c r="C5" s="30" t="s">
        <v>8</v>
      </c>
      <c r="D5" s="31" t="s">
        <v>9</v>
      </c>
      <c r="E5" s="25" t="s">
        <v>10</v>
      </c>
      <c r="F5" s="25" t="s">
        <v>11</v>
      </c>
      <c r="G5" s="25" t="s">
        <v>11</v>
      </c>
      <c r="H5" s="25" t="s">
        <v>12</v>
      </c>
      <c r="I5" s="25" t="s">
        <v>13</v>
      </c>
      <c r="J5" s="25" t="s">
        <v>10</v>
      </c>
      <c r="K5" s="25" t="s">
        <v>14</v>
      </c>
      <c r="M5" s="31" t="s">
        <v>15</v>
      </c>
      <c r="N5" s="31" t="s">
        <v>16</v>
      </c>
      <c r="O5" s="31" t="s">
        <v>17</v>
      </c>
      <c r="P5" s="31" t="s">
        <v>18</v>
      </c>
    </row>
    <row r="6" spans="2:16" ht="15" customHeight="1" x14ac:dyDescent="0.35">
      <c r="C6" s="19" t="s">
        <v>19</v>
      </c>
      <c r="D6" s="19">
        <v>500</v>
      </c>
      <c r="E6" s="19">
        <v>10</v>
      </c>
      <c r="F6" s="19"/>
      <c r="G6" s="4"/>
      <c r="H6" s="5"/>
      <c r="I6" s="5"/>
      <c r="J6" s="5"/>
      <c r="K6" s="6"/>
      <c r="M6" s="5"/>
      <c r="N6" s="5"/>
      <c r="O6" s="5"/>
      <c r="P6" s="5"/>
    </row>
    <row r="7" spans="2:16" ht="15" customHeight="1" x14ac:dyDescent="0.35">
      <c r="C7" s="19" t="s">
        <v>20</v>
      </c>
      <c r="D7" s="19">
        <v>-50</v>
      </c>
      <c r="E7" s="19"/>
      <c r="F7" s="19">
        <v>12</v>
      </c>
      <c r="G7" s="7"/>
      <c r="H7" s="5"/>
      <c r="I7" s="5"/>
      <c r="J7" s="5"/>
      <c r="K7" s="6"/>
      <c r="M7" s="5"/>
      <c r="N7" s="5"/>
      <c r="O7" s="5"/>
      <c r="P7" s="5"/>
    </row>
    <row r="8" spans="2:16" ht="15" customHeight="1" x14ac:dyDescent="0.35">
      <c r="C8" s="19" t="s">
        <v>21</v>
      </c>
      <c r="D8" s="19">
        <v>80</v>
      </c>
      <c r="E8" s="19">
        <v>15</v>
      </c>
      <c r="F8" s="19"/>
      <c r="G8" s="4"/>
      <c r="H8" s="5"/>
      <c r="I8" s="5"/>
      <c r="J8" s="5"/>
      <c r="K8" s="6"/>
      <c r="M8" s="5"/>
      <c r="N8" s="5"/>
      <c r="O8" s="5"/>
      <c r="P8" s="5"/>
    </row>
    <row r="9" spans="2:16" ht="15" customHeight="1" x14ac:dyDescent="0.35">
      <c r="C9" s="19" t="s">
        <v>22</v>
      </c>
      <c r="D9" s="19">
        <v>-100</v>
      </c>
      <c r="E9" s="19"/>
      <c r="F9" s="19">
        <v>10</v>
      </c>
      <c r="G9" s="7"/>
      <c r="H9" s="5"/>
      <c r="I9" s="5"/>
      <c r="J9" s="5"/>
      <c r="K9" s="6"/>
      <c r="M9" s="5"/>
      <c r="N9" s="5"/>
      <c r="O9" s="5"/>
      <c r="P9" s="5"/>
    </row>
    <row r="10" spans="2:16" ht="15" customHeight="1" x14ac:dyDescent="0.35">
      <c r="C10" s="19" t="s">
        <v>23</v>
      </c>
      <c r="D10" s="19">
        <v>50</v>
      </c>
      <c r="E10" s="19">
        <v>13</v>
      </c>
      <c r="F10" s="19"/>
      <c r="G10" s="4"/>
      <c r="H10" s="5"/>
      <c r="I10" s="5"/>
      <c r="J10" s="5"/>
      <c r="K10" s="21"/>
      <c r="M10" s="5"/>
      <c r="N10" s="5"/>
      <c r="O10" s="5"/>
      <c r="P10" s="5"/>
    </row>
    <row r="11" spans="2:16" ht="15" hidden="1" customHeight="1" x14ac:dyDescent="0.35">
      <c r="C11" s="8"/>
      <c r="D11" s="8"/>
      <c r="E11" s="8"/>
      <c r="F11" s="8"/>
      <c r="G11" s="4"/>
      <c r="H11" s="5"/>
      <c r="I11" s="5"/>
      <c r="J11" s="5"/>
      <c r="K11" s="6"/>
      <c r="M11" s="5"/>
      <c r="N11" s="5"/>
      <c r="O11" s="5"/>
      <c r="P11" s="5"/>
    </row>
    <row r="12" spans="2:16" ht="15" hidden="1" customHeight="1" x14ac:dyDescent="0.35">
      <c r="C12" s="8"/>
      <c r="D12" s="8"/>
      <c r="E12" s="8"/>
      <c r="F12" s="8"/>
      <c r="G12" s="4"/>
      <c r="H12" s="5"/>
      <c r="I12" s="5"/>
      <c r="J12" s="5"/>
      <c r="K12" s="6"/>
      <c r="M12" s="5"/>
      <c r="N12" s="5"/>
      <c r="O12" s="5"/>
      <c r="P12" s="5"/>
    </row>
    <row r="13" spans="2:16" ht="15" hidden="1" customHeight="1" x14ac:dyDescent="0.35">
      <c r="C13" s="8"/>
      <c r="D13" s="8"/>
      <c r="E13" s="8"/>
      <c r="F13" s="8"/>
      <c r="G13" s="4"/>
      <c r="H13" s="5"/>
      <c r="I13" s="5"/>
      <c r="J13" s="5"/>
      <c r="K13" s="6"/>
      <c r="M13" s="5"/>
      <c r="N13" s="5"/>
      <c r="O13" s="5"/>
      <c r="P13" s="5"/>
    </row>
    <row r="14" spans="2:16" ht="15" customHeight="1" x14ac:dyDescent="0.35">
      <c r="C14" s="3" t="s">
        <v>24</v>
      </c>
      <c r="D14" s="3">
        <f>SUM(D6:D13)</f>
        <v>480</v>
      </c>
      <c r="E14" s="3"/>
      <c r="F14" s="3"/>
      <c r="G14" s="3"/>
      <c r="H14" s="5"/>
      <c r="I14" s="5"/>
      <c r="J14" s="5"/>
      <c r="K14" s="21"/>
      <c r="M14" s="5"/>
      <c r="N14" s="5"/>
      <c r="O14" s="5"/>
      <c r="P14" s="5"/>
    </row>
    <row r="16" spans="2:16" s="18" customFormat="1" x14ac:dyDescent="0.35"/>
    <row r="17" spans="3:19" hidden="1" x14ac:dyDescent="0.35">
      <c r="C17" s="2" t="s">
        <v>25</v>
      </c>
      <c r="E17" s="9" t="s">
        <v>9</v>
      </c>
      <c r="F17" s="9" t="s">
        <v>26</v>
      </c>
      <c r="G17" s="2" t="s">
        <v>27</v>
      </c>
    </row>
    <row r="18" spans="3:19" hidden="1" x14ac:dyDescent="0.35">
      <c r="E18" s="10">
        <f>+E6</f>
        <v>10</v>
      </c>
      <c r="F18" s="2">
        <f>+E6</f>
        <v>10</v>
      </c>
      <c r="G18" s="11">
        <f>+F18*E18/$E$21</f>
        <v>0.7142857142857143</v>
      </c>
      <c r="P18" s="12" t="s">
        <v>28</v>
      </c>
      <c r="Q18" s="2">
        <f>+E18*120</f>
        <v>1200</v>
      </c>
      <c r="R18" s="10" t="e">
        <f>+#REF!</f>
        <v>#REF!</v>
      </c>
      <c r="S18" s="2" t="e">
        <f>SUM(Q18:R18)</f>
        <v>#REF!</v>
      </c>
    </row>
    <row r="19" spans="3:19" hidden="1" x14ac:dyDescent="0.35">
      <c r="E19" s="10">
        <f>+D8</f>
        <v>80</v>
      </c>
      <c r="F19" s="2">
        <f>+E8</f>
        <v>15</v>
      </c>
      <c r="G19" s="11">
        <f>+F19*E19/$E$21</f>
        <v>8.5714285714285712</v>
      </c>
    </row>
    <row r="20" spans="3:19" hidden="1" x14ac:dyDescent="0.35">
      <c r="E20" s="10">
        <f>+D10</f>
        <v>50</v>
      </c>
      <c r="F20" s="2">
        <f>+E10</f>
        <v>13</v>
      </c>
      <c r="G20" s="11">
        <f>+F20*E20/$E$21</f>
        <v>4.6428571428571432</v>
      </c>
    </row>
    <row r="21" spans="3:19" ht="13.3" hidden="1" thickBot="1" x14ac:dyDescent="0.4">
      <c r="E21" s="13">
        <f>SUM(E18:E20)</f>
        <v>140</v>
      </c>
      <c r="G21" s="14">
        <f>SUM(G18:G20)</f>
        <v>13.928571428571427</v>
      </c>
      <c r="Q21" s="2">
        <f>15400-31000/320*120</f>
        <v>3775</v>
      </c>
    </row>
    <row r="22" spans="3:19" hidden="1" x14ac:dyDescent="0.35">
      <c r="E22" s="10"/>
    </row>
    <row r="23" spans="3:19" hidden="1" x14ac:dyDescent="0.35">
      <c r="C23" s="2" t="s">
        <v>29</v>
      </c>
      <c r="D23" s="2">
        <f>+D14</f>
        <v>480</v>
      </c>
      <c r="E23" s="10">
        <f>+G21</f>
        <v>13.928571428571427</v>
      </c>
      <c r="F23" s="2">
        <f>+D23*E23</f>
        <v>6685.7142857142853</v>
      </c>
    </row>
    <row r="24" spans="3:19" hidden="1" x14ac:dyDescent="0.35">
      <c r="E24" s="10"/>
    </row>
    <row r="25" spans="3:19" hidden="1" x14ac:dyDescent="0.35">
      <c r="C25" s="1" t="s">
        <v>30</v>
      </c>
    </row>
    <row r="26" spans="3:19" hidden="1" x14ac:dyDescent="0.35">
      <c r="C26" s="2" t="s">
        <v>31</v>
      </c>
      <c r="D26" s="2">
        <f>-D7</f>
        <v>50</v>
      </c>
      <c r="E26" s="10">
        <f>-D9</f>
        <v>100</v>
      </c>
      <c r="F26" s="2">
        <f>SUM(D26:E26)</f>
        <v>150</v>
      </c>
    </row>
    <row r="27" spans="3:19" hidden="1" x14ac:dyDescent="0.35">
      <c r="C27" s="2" t="s">
        <v>32</v>
      </c>
      <c r="F27" s="2">
        <f>+F26</f>
        <v>150</v>
      </c>
      <c r="G27" s="11">
        <f>+G21*F27</f>
        <v>2089.2857142857142</v>
      </c>
    </row>
    <row r="28" spans="3:19" hidden="1" x14ac:dyDescent="0.35">
      <c r="C28" s="2" t="s">
        <v>16</v>
      </c>
      <c r="G28" s="15">
        <f>+N14</f>
        <v>0</v>
      </c>
    </row>
    <row r="29" spans="3:19" hidden="1" x14ac:dyDescent="0.35">
      <c r="C29" s="2" t="s">
        <v>33</v>
      </c>
      <c r="G29" s="16">
        <f>+G28-G27</f>
        <v>-2089.2857142857142</v>
      </c>
    </row>
    <row r="30" spans="3:19" hidden="1" x14ac:dyDescent="0.35">
      <c r="G30" s="15"/>
    </row>
    <row r="31" spans="3:19" hidden="1" x14ac:dyDescent="0.35">
      <c r="C31" s="2" t="s">
        <v>34</v>
      </c>
      <c r="G31" s="15"/>
    </row>
    <row r="32" spans="3:19" x14ac:dyDescent="0.35">
      <c r="G32" s="15"/>
    </row>
    <row r="35" spans="2:11" x14ac:dyDescent="0.35">
      <c r="B35" s="22" t="s">
        <v>35</v>
      </c>
      <c r="C35" s="23" t="s">
        <v>35</v>
      </c>
      <c r="D35" s="23" t="s">
        <v>19</v>
      </c>
      <c r="E35" s="23" t="s">
        <v>36</v>
      </c>
      <c r="F35" s="23" t="s">
        <v>36</v>
      </c>
      <c r="G35" s="23" t="s">
        <v>37</v>
      </c>
      <c r="H35" s="24" t="s">
        <v>52</v>
      </c>
      <c r="I35" s="23" t="s">
        <v>38</v>
      </c>
      <c r="J35" s="23" t="s">
        <v>18</v>
      </c>
      <c r="K35" s="23" t="s">
        <v>39</v>
      </c>
    </row>
    <row r="36" spans="2:11" x14ac:dyDescent="0.35">
      <c r="B36" s="25" t="s">
        <v>40</v>
      </c>
      <c r="C36" s="26"/>
      <c r="D36" s="26"/>
      <c r="E36" s="26" t="s">
        <v>41</v>
      </c>
      <c r="F36" s="26" t="s">
        <v>42</v>
      </c>
      <c r="G36" s="26" t="s">
        <v>43</v>
      </c>
      <c r="H36" s="26" t="s">
        <v>44</v>
      </c>
      <c r="I36" s="26" t="s">
        <v>43</v>
      </c>
      <c r="J36" s="26"/>
      <c r="K36" s="26"/>
    </row>
    <row r="37" spans="2:11" ht="15" customHeight="1" x14ac:dyDescent="0.35">
      <c r="B37" s="32">
        <v>1830</v>
      </c>
      <c r="C37" s="27" t="s">
        <v>45</v>
      </c>
      <c r="D37" s="27">
        <f>+H6</f>
        <v>0</v>
      </c>
      <c r="E37" s="17"/>
      <c r="F37" s="17"/>
      <c r="G37" s="17"/>
      <c r="H37" s="17"/>
      <c r="I37" s="17"/>
      <c r="J37" s="17"/>
      <c r="K37" s="17"/>
    </row>
    <row r="38" spans="2:11" ht="15" customHeight="1" x14ac:dyDescent="0.35">
      <c r="B38" s="33">
        <v>1920</v>
      </c>
      <c r="C38" s="19" t="s">
        <v>46</v>
      </c>
      <c r="D38" s="28"/>
      <c r="E38" s="5"/>
      <c r="F38" s="5"/>
      <c r="G38" s="5"/>
      <c r="H38" s="5"/>
      <c r="I38" s="5"/>
      <c r="J38" s="5"/>
      <c r="K38" s="5"/>
    </row>
    <row r="39" spans="2:11" ht="15" customHeight="1" x14ac:dyDescent="0.35">
      <c r="B39" s="33">
        <v>8090</v>
      </c>
      <c r="C39" s="28" t="s">
        <v>42</v>
      </c>
      <c r="D39" s="28"/>
      <c r="E39" s="5"/>
      <c r="F39" s="5"/>
      <c r="G39" s="5"/>
      <c r="H39" s="5"/>
      <c r="I39" s="5"/>
      <c r="J39" s="5"/>
      <c r="K39" s="5"/>
    </row>
    <row r="40" spans="2:11" ht="15" customHeight="1" x14ac:dyDescent="0.35">
      <c r="B40" s="33">
        <v>8091</v>
      </c>
      <c r="C40" s="28" t="s">
        <v>47</v>
      </c>
      <c r="D40" s="28"/>
      <c r="E40" s="5"/>
      <c r="F40" s="5"/>
      <c r="G40" s="5"/>
      <c r="H40" s="5"/>
      <c r="I40" s="5"/>
      <c r="J40" s="5"/>
      <c r="K40" s="5"/>
    </row>
    <row r="41" spans="2:11" ht="15" customHeight="1" x14ac:dyDescent="0.35">
      <c r="B41" s="33">
        <v>8092</v>
      </c>
      <c r="C41" s="28" t="s">
        <v>48</v>
      </c>
      <c r="D41" s="28"/>
      <c r="E41" s="5"/>
      <c r="F41" s="5"/>
      <c r="G41" s="5"/>
      <c r="H41" s="5"/>
      <c r="I41" s="5"/>
      <c r="J41" s="5"/>
      <c r="K41" s="5"/>
    </row>
    <row r="42" spans="2:11" ht="15" customHeight="1" x14ac:dyDescent="0.35">
      <c r="B42" s="33">
        <v>8170</v>
      </c>
      <c r="C42" s="28" t="s">
        <v>49</v>
      </c>
      <c r="D42" s="28"/>
      <c r="E42" s="5"/>
      <c r="F42" s="5"/>
      <c r="G42" s="5"/>
      <c r="H42" s="5"/>
      <c r="I42" s="5"/>
      <c r="J42" s="5"/>
      <c r="K42" s="5"/>
    </row>
    <row r="43" spans="2:11" ht="15" customHeight="1" x14ac:dyDescent="0.35">
      <c r="B43" s="33">
        <v>8171</v>
      </c>
      <c r="C43" s="28" t="s">
        <v>50</v>
      </c>
      <c r="D43" s="28"/>
      <c r="E43" s="5"/>
      <c r="F43" s="5"/>
      <c r="G43" s="5"/>
      <c r="H43" s="5"/>
      <c r="I43" s="5"/>
      <c r="J43" s="5"/>
      <c r="K43" s="5"/>
    </row>
    <row r="44" spans="2:11" ht="15" customHeight="1" x14ac:dyDescent="0.35">
      <c r="B44" s="33"/>
      <c r="C44" s="28"/>
      <c r="D44" s="28"/>
      <c r="E44" s="5"/>
      <c r="F44" s="5"/>
      <c r="G44" s="5"/>
      <c r="H44" s="5"/>
      <c r="I44" s="5"/>
      <c r="J44" s="5"/>
      <c r="K44" s="5"/>
    </row>
  </sheetData>
  <mergeCells count="1">
    <mergeCell ref="M4:P4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4"/>
  <sheetViews>
    <sheetView showGridLines="0" showZeros="0" tabSelected="1" zoomScaleNormal="100" workbookViewId="0">
      <selection activeCell="D53" sqref="D53"/>
    </sheetView>
  </sheetViews>
  <sheetFormatPr defaultColWidth="11.3828125" defaultRowHeight="12.9" x14ac:dyDescent="0.35"/>
  <cols>
    <col min="1" max="2" width="5.84375" style="2" customWidth="1"/>
    <col min="3" max="3" width="18.69140625" style="2" customWidth="1"/>
    <col min="4" max="4" width="7.53515625" style="2" customWidth="1"/>
    <col min="5" max="6" width="11.15234375" style="2" customWidth="1"/>
    <col min="7" max="7" width="10.3046875" style="2" bestFit="1" customWidth="1"/>
    <col min="8" max="8" width="11.3828125" style="2" customWidth="1"/>
    <col min="9" max="9" width="9.69140625" style="2" customWidth="1"/>
    <col min="10" max="10" width="9" style="2" customWidth="1"/>
    <col min="11" max="11" width="7.69140625" style="2" customWidth="1"/>
    <col min="12" max="12" width="2.69140625" style="2" customWidth="1"/>
    <col min="13" max="13" width="10.15234375" style="2" customWidth="1"/>
    <col min="14" max="14" width="10.69140625" style="2" customWidth="1"/>
    <col min="15" max="15" width="11.3828125" style="2"/>
    <col min="16" max="16" width="8.53515625" style="2" customWidth="1"/>
    <col min="17" max="16384" width="11.3828125" style="2"/>
  </cols>
  <sheetData>
    <row r="2" spans="2:16" x14ac:dyDescent="0.35">
      <c r="B2" s="20" t="s">
        <v>51</v>
      </c>
    </row>
    <row r="3" spans="2:16" x14ac:dyDescent="0.35">
      <c r="C3" s="1"/>
      <c r="D3" s="1"/>
    </row>
    <row r="4" spans="2:16" x14ac:dyDescent="0.35">
      <c r="C4" s="29"/>
      <c r="D4" s="29"/>
      <c r="E4" s="22" t="s">
        <v>0</v>
      </c>
      <c r="F4" s="22" t="s">
        <v>1</v>
      </c>
      <c r="G4" s="22" t="s">
        <v>2</v>
      </c>
      <c r="H4" s="22" t="s">
        <v>3</v>
      </c>
      <c r="I4" s="22" t="s">
        <v>4</v>
      </c>
      <c r="J4" s="22" t="s">
        <v>5</v>
      </c>
      <c r="K4" s="22" t="s">
        <v>6</v>
      </c>
      <c r="M4" s="34" t="s">
        <v>7</v>
      </c>
      <c r="N4" s="35"/>
      <c r="O4" s="35"/>
      <c r="P4" s="36"/>
    </row>
    <row r="5" spans="2:16" x14ac:dyDescent="0.35">
      <c r="C5" s="30" t="s">
        <v>8</v>
      </c>
      <c r="D5" s="31" t="s">
        <v>9</v>
      </c>
      <c r="E5" s="25" t="s">
        <v>10</v>
      </c>
      <c r="F5" s="25" t="s">
        <v>11</v>
      </c>
      <c r="G5" s="25" t="s">
        <v>11</v>
      </c>
      <c r="H5" s="25" t="s">
        <v>12</v>
      </c>
      <c r="I5" s="25" t="s">
        <v>13</v>
      </c>
      <c r="J5" s="25" t="s">
        <v>10</v>
      </c>
      <c r="K5" s="25" t="s">
        <v>14</v>
      </c>
      <c r="M5" s="31" t="s">
        <v>15</v>
      </c>
      <c r="N5" s="31" t="s">
        <v>16</v>
      </c>
      <c r="O5" s="31" t="s">
        <v>17</v>
      </c>
      <c r="P5" s="31" t="s">
        <v>18</v>
      </c>
    </row>
    <row r="6" spans="2:16" ht="15" customHeight="1" x14ac:dyDescent="0.35">
      <c r="C6" s="19" t="s">
        <v>19</v>
      </c>
      <c r="D6" s="19">
        <v>500</v>
      </c>
      <c r="E6" s="19">
        <v>10</v>
      </c>
      <c r="F6" s="19"/>
      <c r="G6" s="4"/>
      <c r="H6" s="5">
        <f>+D6*E6-D6*G6</f>
        <v>5000</v>
      </c>
      <c r="I6" s="5">
        <f>+D6</f>
        <v>500</v>
      </c>
      <c r="J6" s="5"/>
      <c r="K6" s="6">
        <f>IF(D6&gt;0,+H6/D6,0)</f>
        <v>10</v>
      </c>
      <c r="M6" s="5">
        <f>+D6*E6</f>
        <v>5000</v>
      </c>
      <c r="N6" s="5"/>
      <c r="O6" s="5"/>
      <c r="P6" s="5">
        <f>IF(F6&gt;0,-F6*D6+H6,0)</f>
        <v>0</v>
      </c>
    </row>
    <row r="7" spans="2:16" ht="15" customHeight="1" x14ac:dyDescent="0.35">
      <c r="C7" s="19" t="s">
        <v>20</v>
      </c>
      <c r="D7" s="19">
        <v>-50</v>
      </c>
      <c r="E7" s="19"/>
      <c r="F7" s="19">
        <v>12</v>
      </c>
      <c r="G7" s="7">
        <f t="shared" ref="G7:G13" si="0">IF(D7&lt;0,K6,0)</f>
        <v>10</v>
      </c>
      <c r="H7" s="5">
        <f t="shared" ref="H7:H13" si="1">+D7*E7+D7*G7</f>
        <v>-500</v>
      </c>
      <c r="I7" s="5">
        <f>IF(D7&gt;0,SUM(D$6:D7),0)</f>
        <v>0</v>
      </c>
      <c r="J7" s="5">
        <f>IF(D7&gt;0,SUM(H$6:H7),0)</f>
        <v>0</v>
      </c>
      <c r="K7" s="6">
        <f t="shared" ref="K7:K13" si="2">IF(I7&gt;0,+J7/I7,0)</f>
        <v>0</v>
      </c>
      <c r="M7" s="5">
        <f>IF(E7&gt;0,E7*D7,0)</f>
        <v>0</v>
      </c>
      <c r="N7" s="5">
        <f>IF(D7&lt;0,-D7*F7,0)</f>
        <v>600</v>
      </c>
      <c r="O7" s="5">
        <f>IF(H7&lt;0,-H7,0)</f>
        <v>500</v>
      </c>
      <c r="P7" s="5">
        <f t="shared" ref="P7:P13" si="3">IF(F7&gt;0,-F7*D7+H7,0)</f>
        <v>100</v>
      </c>
    </row>
    <row r="8" spans="2:16" ht="15" customHeight="1" x14ac:dyDescent="0.35">
      <c r="C8" s="19" t="s">
        <v>21</v>
      </c>
      <c r="D8" s="19">
        <v>80</v>
      </c>
      <c r="E8" s="19">
        <v>15</v>
      </c>
      <c r="F8" s="19"/>
      <c r="G8" s="4">
        <f t="shared" si="0"/>
        <v>0</v>
      </c>
      <c r="H8" s="5">
        <f t="shared" si="1"/>
        <v>1200</v>
      </c>
      <c r="I8" s="5">
        <f>IF(D8&gt;0,SUM(D$6:D8),0)</f>
        <v>530</v>
      </c>
      <c r="J8" s="5">
        <f>IF(D8&gt;0,SUM(H$6:H8),0)</f>
        <v>5700</v>
      </c>
      <c r="K8" s="6">
        <f t="shared" si="2"/>
        <v>10.754716981132075</v>
      </c>
      <c r="M8" s="5">
        <f t="shared" ref="M8:M13" si="4">IF(E8&gt;0,E8*D8,0)</f>
        <v>1200</v>
      </c>
      <c r="N8" s="5">
        <f t="shared" ref="N8:N13" si="5">IF(D8&lt;0,-D8*F8,0)</f>
        <v>0</v>
      </c>
      <c r="O8" s="5">
        <f t="shared" ref="O8:O13" si="6">IF(H8&lt;0,-H8,0)</f>
        <v>0</v>
      </c>
      <c r="P8" s="5">
        <f t="shared" si="3"/>
        <v>0</v>
      </c>
    </row>
    <row r="9" spans="2:16" ht="15" customHeight="1" x14ac:dyDescent="0.35">
      <c r="C9" s="19" t="s">
        <v>22</v>
      </c>
      <c r="D9" s="19">
        <v>-100</v>
      </c>
      <c r="E9" s="19"/>
      <c r="F9" s="19">
        <v>10</v>
      </c>
      <c r="G9" s="7">
        <f t="shared" si="0"/>
        <v>10.754716981132075</v>
      </c>
      <c r="H9" s="5">
        <f t="shared" si="1"/>
        <v>-1075.4716981132076</v>
      </c>
      <c r="I9" s="5">
        <f>IF(D9&gt;0,SUM(D$6:D9),0)</f>
        <v>0</v>
      </c>
      <c r="J9" s="5">
        <f>IF(D9&gt;0,SUM(H$6:H9),0)</f>
        <v>0</v>
      </c>
      <c r="K9" s="6">
        <f t="shared" si="2"/>
        <v>0</v>
      </c>
      <c r="M9" s="5">
        <f t="shared" si="4"/>
        <v>0</v>
      </c>
      <c r="N9" s="5">
        <f t="shared" si="5"/>
        <v>1000</v>
      </c>
      <c r="O9" s="5">
        <f t="shared" si="6"/>
        <v>1075.4716981132076</v>
      </c>
      <c r="P9" s="5">
        <f t="shared" si="3"/>
        <v>-75.471698113207594</v>
      </c>
    </row>
    <row r="10" spans="2:16" ht="15" customHeight="1" x14ac:dyDescent="0.35">
      <c r="C10" s="19" t="s">
        <v>23</v>
      </c>
      <c r="D10" s="19">
        <v>50</v>
      </c>
      <c r="E10" s="19">
        <v>13</v>
      </c>
      <c r="F10" s="19"/>
      <c r="G10" s="4">
        <f t="shared" si="0"/>
        <v>0</v>
      </c>
      <c r="H10" s="5">
        <f t="shared" si="1"/>
        <v>650</v>
      </c>
      <c r="I10" s="5">
        <f>IF(D10&gt;0,SUM(D$6:D10),0)</f>
        <v>480</v>
      </c>
      <c r="J10" s="5">
        <f>IF(D10&gt;0,SUM(H$6:H10),0)</f>
        <v>5274.5283018867922</v>
      </c>
      <c r="K10" s="21">
        <f t="shared" si="2"/>
        <v>10.988600628930817</v>
      </c>
      <c r="M10" s="5">
        <f t="shared" si="4"/>
        <v>650</v>
      </c>
      <c r="N10" s="5">
        <f t="shared" si="5"/>
        <v>0</v>
      </c>
      <c r="O10" s="5">
        <f t="shared" si="6"/>
        <v>0</v>
      </c>
      <c r="P10" s="5">
        <f t="shared" si="3"/>
        <v>0</v>
      </c>
    </row>
    <row r="11" spans="2:16" ht="15" hidden="1" customHeight="1" x14ac:dyDescent="0.35">
      <c r="C11" s="8"/>
      <c r="D11" s="8"/>
      <c r="E11" s="8"/>
      <c r="F11" s="8"/>
      <c r="G11" s="4">
        <f t="shared" si="0"/>
        <v>0</v>
      </c>
      <c r="H11" s="5">
        <f t="shared" si="1"/>
        <v>0</v>
      </c>
      <c r="I11" s="5">
        <f>IF(D11&gt;0,SUM(D$6:D11),0)</f>
        <v>0</v>
      </c>
      <c r="J11" s="5">
        <f>IF(D11&gt;0,SUM(H$6:H11),0)</f>
        <v>0</v>
      </c>
      <c r="K11" s="6">
        <f t="shared" si="2"/>
        <v>0</v>
      </c>
      <c r="M11" s="5">
        <f t="shared" si="4"/>
        <v>0</v>
      </c>
      <c r="N11" s="5">
        <f t="shared" si="5"/>
        <v>0</v>
      </c>
      <c r="O11" s="5">
        <f t="shared" si="6"/>
        <v>0</v>
      </c>
      <c r="P11" s="5">
        <f t="shared" si="3"/>
        <v>0</v>
      </c>
    </row>
    <row r="12" spans="2:16" ht="15" hidden="1" customHeight="1" x14ac:dyDescent="0.35">
      <c r="C12" s="8"/>
      <c r="D12" s="8"/>
      <c r="E12" s="8"/>
      <c r="F12" s="8"/>
      <c r="G12" s="4">
        <f t="shared" si="0"/>
        <v>0</v>
      </c>
      <c r="H12" s="5">
        <f t="shared" si="1"/>
        <v>0</v>
      </c>
      <c r="I12" s="5">
        <f>IF(D12&gt;0,SUM(D$6:D12),0)</f>
        <v>0</v>
      </c>
      <c r="J12" s="5">
        <f>IF(D12&gt;0,SUM(H$6:H12),0)</f>
        <v>0</v>
      </c>
      <c r="K12" s="6">
        <f t="shared" si="2"/>
        <v>0</v>
      </c>
      <c r="M12" s="5">
        <f t="shared" si="4"/>
        <v>0</v>
      </c>
      <c r="N12" s="5">
        <f t="shared" si="5"/>
        <v>0</v>
      </c>
      <c r="O12" s="5">
        <f t="shared" si="6"/>
        <v>0</v>
      </c>
      <c r="P12" s="5">
        <f t="shared" si="3"/>
        <v>0</v>
      </c>
    </row>
    <row r="13" spans="2:16" ht="15" hidden="1" customHeight="1" x14ac:dyDescent="0.35">
      <c r="C13" s="8"/>
      <c r="D13" s="8"/>
      <c r="E13" s="8"/>
      <c r="F13" s="8"/>
      <c r="G13" s="4">
        <f t="shared" si="0"/>
        <v>0</v>
      </c>
      <c r="H13" s="5">
        <f t="shared" si="1"/>
        <v>0</v>
      </c>
      <c r="I13" s="5">
        <f>IF(D13&gt;0,SUM(D$6:D13),0)</f>
        <v>0</v>
      </c>
      <c r="J13" s="5">
        <f>IF(D13&gt;0,SUM(H$6:H13),0)</f>
        <v>0</v>
      </c>
      <c r="K13" s="6">
        <f t="shared" si="2"/>
        <v>0</v>
      </c>
      <c r="M13" s="5">
        <f t="shared" si="4"/>
        <v>0</v>
      </c>
      <c r="N13" s="5">
        <f t="shared" si="5"/>
        <v>0</v>
      </c>
      <c r="O13" s="5">
        <f t="shared" si="6"/>
        <v>0</v>
      </c>
      <c r="P13" s="5">
        <f t="shared" si="3"/>
        <v>0</v>
      </c>
    </row>
    <row r="14" spans="2:16" ht="15" customHeight="1" x14ac:dyDescent="0.35">
      <c r="C14" s="3" t="s">
        <v>24</v>
      </c>
      <c r="D14" s="3">
        <f>SUM(D6:D13)</f>
        <v>480</v>
      </c>
      <c r="E14" s="3"/>
      <c r="F14" s="3"/>
      <c r="G14" s="3"/>
      <c r="H14" s="5">
        <f>SUM(H6:H13)</f>
        <v>5274.5283018867922</v>
      </c>
      <c r="I14" s="5">
        <f>SUM(D$6:D13)</f>
        <v>480</v>
      </c>
      <c r="J14" s="5">
        <f>SUM(H6:H13)</f>
        <v>5274.5283018867922</v>
      </c>
      <c r="K14" s="21">
        <f>IF(I8&gt;0,+J14/I14,0)</f>
        <v>10.988600628930817</v>
      </c>
      <c r="M14" s="5">
        <f>SUM(M7:M10)</f>
        <v>1850</v>
      </c>
      <c r="N14" s="5">
        <f>SUM(N6:N13)</f>
        <v>1600</v>
      </c>
      <c r="O14" s="5">
        <f>SUM(O6:O13)</f>
        <v>1575.4716981132076</v>
      </c>
      <c r="P14" s="5">
        <f>SUM(P6:P13)</f>
        <v>24.528301886792406</v>
      </c>
    </row>
    <row r="16" spans="2:16" s="18" customFormat="1" x14ac:dyDescent="0.35"/>
    <row r="17" spans="3:19" hidden="1" x14ac:dyDescent="0.35">
      <c r="C17" s="2" t="s">
        <v>25</v>
      </c>
      <c r="E17" s="9" t="s">
        <v>9</v>
      </c>
      <c r="F17" s="9" t="s">
        <v>26</v>
      </c>
      <c r="G17" s="2" t="s">
        <v>27</v>
      </c>
    </row>
    <row r="18" spans="3:19" hidden="1" x14ac:dyDescent="0.35">
      <c r="E18" s="10">
        <f>+E6</f>
        <v>10</v>
      </c>
      <c r="F18" s="2">
        <f>+E6</f>
        <v>10</v>
      </c>
      <c r="G18" s="11">
        <f>+F18*E18/$E$21</f>
        <v>0.7142857142857143</v>
      </c>
      <c r="P18" s="12" t="s">
        <v>28</v>
      </c>
      <c r="Q18" s="2">
        <f>+E18*120</f>
        <v>1200</v>
      </c>
      <c r="R18" s="10" t="e">
        <f>+#REF!</f>
        <v>#REF!</v>
      </c>
      <c r="S18" s="2" t="e">
        <f>SUM(Q18:R18)</f>
        <v>#REF!</v>
      </c>
    </row>
    <row r="19" spans="3:19" hidden="1" x14ac:dyDescent="0.35">
      <c r="E19" s="10">
        <f>+D8</f>
        <v>80</v>
      </c>
      <c r="F19" s="2">
        <f>+E8</f>
        <v>15</v>
      </c>
      <c r="G19" s="11">
        <f>+F19*E19/$E$21</f>
        <v>8.5714285714285712</v>
      </c>
    </row>
    <row r="20" spans="3:19" hidden="1" x14ac:dyDescent="0.35">
      <c r="E20" s="10">
        <f>+D10</f>
        <v>50</v>
      </c>
      <c r="F20" s="2">
        <f>+E10</f>
        <v>13</v>
      </c>
      <c r="G20" s="11">
        <f>+F20*E20/$E$21</f>
        <v>4.6428571428571432</v>
      </c>
    </row>
    <row r="21" spans="3:19" ht="13.3" hidden="1" thickBot="1" x14ac:dyDescent="0.4">
      <c r="E21" s="13">
        <f>SUM(E18:E20)</f>
        <v>140</v>
      </c>
      <c r="G21" s="14">
        <f>SUM(G18:G20)</f>
        <v>13.928571428571427</v>
      </c>
      <c r="Q21" s="2">
        <f>15400-31000/320*120</f>
        <v>3775</v>
      </c>
    </row>
    <row r="22" spans="3:19" hidden="1" x14ac:dyDescent="0.35">
      <c r="E22" s="10"/>
    </row>
    <row r="23" spans="3:19" hidden="1" x14ac:dyDescent="0.35">
      <c r="C23" s="2" t="s">
        <v>29</v>
      </c>
      <c r="D23" s="2">
        <f>+D14</f>
        <v>480</v>
      </c>
      <c r="E23" s="10">
        <f>+G21</f>
        <v>13.928571428571427</v>
      </c>
      <c r="F23" s="2">
        <f>+D23*E23</f>
        <v>6685.7142857142853</v>
      </c>
    </row>
    <row r="24" spans="3:19" hidden="1" x14ac:dyDescent="0.35">
      <c r="E24" s="10"/>
    </row>
    <row r="25" spans="3:19" hidden="1" x14ac:dyDescent="0.35">
      <c r="C25" s="1" t="s">
        <v>30</v>
      </c>
    </row>
    <row r="26" spans="3:19" hidden="1" x14ac:dyDescent="0.35">
      <c r="C26" s="2" t="s">
        <v>31</v>
      </c>
      <c r="D26" s="2">
        <f>-D7</f>
        <v>50</v>
      </c>
      <c r="E26" s="10">
        <f>-D9</f>
        <v>100</v>
      </c>
      <c r="F26" s="2">
        <f>SUM(D26:E26)</f>
        <v>150</v>
      </c>
    </row>
    <row r="27" spans="3:19" hidden="1" x14ac:dyDescent="0.35">
      <c r="C27" s="2" t="s">
        <v>32</v>
      </c>
      <c r="F27" s="2">
        <f>+F26</f>
        <v>150</v>
      </c>
      <c r="G27" s="11">
        <f>+G21*F27</f>
        <v>2089.2857142857142</v>
      </c>
    </row>
    <row r="28" spans="3:19" hidden="1" x14ac:dyDescent="0.35">
      <c r="C28" s="2" t="s">
        <v>16</v>
      </c>
      <c r="G28" s="15">
        <f>+N14</f>
        <v>1600</v>
      </c>
    </row>
    <row r="29" spans="3:19" hidden="1" x14ac:dyDescent="0.35">
      <c r="C29" s="2" t="s">
        <v>33</v>
      </c>
      <c r="G29" s="16">
        <f>+G28-G27</f>
        <v>-489.28571428571422</v>
      </c>
    </row>
    <row r="30" spans="3:19" hidden="1" x14ac:dyDescent="0.35">
      <c r="G30" s="15"/>
    </row>
    <row r="31" spans="3:19" hidden="1" x14ac:dyDescent="0.35">
      <c r="C31" s="2" t="s">
        <v>34</v>
      </c>
      <c r="G31" s="15"/>
    </row>
    <row r="32" spans="3:19" x14ac:dyDescent="0.35">
      <c r="G32" s="15"/>
    </row>
    <row r="35" spans="2:11" x14ac:dyDescent="0.35">
      <c r="B35" s="22" t="s">
        <v>35</v>
      </c>
      <c r="C35" s="23" t="s">
        <v>35</v>
      </c>
      <c r="D35" s="23" t="s">
        <v>19</v>
      </c>
      <c r="E35" s="23" t="s">
        <v>36</v>
      </c>
      <c r="F35" s="23" t="s">
        <v>36</v>
      </c>
      <c r="G35" s="23" t="s">
        <v>37</v>
      </c>
      <c r="H35" s="24" t="s">
        <v>52</v>
      </c>
      <c r="I35" s="23" t="s">
        <v>38</v>
      </c>
      <c r="J35" s="23" t="s">
        <v>18</v>
      </c>
      <c r="K35" s="23" t="s">
        <v>39</v>
      </c>
    </row>
    <row r="36" spans="2:11" x14ac:dyDescent="0.35">
      <c r="B36" s="25" t="s">
        <v>40</v>
      </c>
      <c r="C36" s="26"/>
      <c r="D36" s="26"/>
      <c r="E36" s="26" t="s">
        <v>41</v>
      </c>
      <c r="F36" s="26" t="s">
        <v>42</v>
      </c>
      <c r="G36" s="26" t="s">
        <v>43</v>
      </c>
      <c r="H36" s="26" t="s">
        <v>44</v>
      </c>
      <c r="I36" s="26" t="s">
        <v>43</v>
      </c>
      <c r="J36" s="26"/>
      <c r="K36" s="26"/>
    </row>
    <row r="37" spans="2:11" ht="15" customHeight="1" x14ac:dyDescent="0.35">
      <c r="B37" s="32">
        <v>1830</v>
      </c>
      <c r="C37" s="27" t="s">
        <v>45</v>
      </c>
      <c r="D37" s="27">
        <f>+H6</f>
        <v>5000</v>
      </c>
      <c r="E37" s="17">
        <f>M14</f>
        <v>1850</v>
      </c>
      <c r="F37" s="17"/>
      <c r="G37" s="17">
        <f>SUM(D37:F37)</f>
        <v>6850</v>
      </c>
      <c r="H37" s="17">
        <f>-O14</f>
        <v>-1575.4716981132076</v>
      </c>
      <c r="I37" s="17">
        <f>SUM(G37:H37)</f>
        <v>5274.5283018867922</v>
      </c>
      <c r="J37" s="17"/>
      <c r="K37" s="17">
        <f>+I37</f>
        <v>5274.5283018867922</v>
      </c>
    </row>
    <row r="38" spans="2:11" ht="15" customHeight="1" x14ac:dyDescent="0.35">
      <c r="B38" s="33">
        <v>1920</v>
      </c>
      <c r="C38" s="19" t="s">
        <v>46</v>
      </c>
      <c r="D38" s="28"/>
      <c r="E38" s="5">
        <f>-M14</f>
        <v>-1850</v>
      </c>
      <c r="F38" s="5">
        <f>-F39</f>
        <v>1600</v>
      </c>
      <c r="G38" s="5">
        <f t="shared" ref="G38:G44" si="7">SUM(D38:F38)</f>
        <v>-250</v>
      </c>
      <c r="H38" s="5"/>
      <c r="I38" s="5"/>
      <c r="J38" s="5"/>
      <c r="K38" s="5"/>
    </row>
    <row r="39" spans="2:11" ht="15" customHeight="1" x14ac:dyDescent="0.35">
      <c r="B39" s="33">
        <v>8090</v>
      </c>
      <c r="C39" s="28" t="s">
        <v>42</v>
      </c>
      <c r="D39" s="28"/>
      <c r="E39" s="5"/>
      <c r="F39" s="5">
        <f>-N14</f>
        <v>-1600</v>
      </c>
      <c r="G39" s="5">
        <f t="shared" si="7"/>
        <v>-1600</v>
      </c>
      <c r="H39" s="5">
        <f>-G39</f>
        <v>1600</v>
      </c>
      <c r="I39" s="5">
        <f>SUM(G39:H39)</f>
        <v>0</v>
      </c>
      <c r="J39" s="5">
        <f>+I39</f>
        <v>0</v>
      </c>
      <c r="K39" s="5"/>
    </row>
    <row r="40" spans="2:11" ht="15" customHeight="1" x14ac:dyDescent="0.35">
      <c r="B40" s="33">
        <v>8091</v>
      </c>
      <c r="C40" s="28" t="s">
        <v>47</v>
      </c>
      <c r="D40" s="28"/>
      <c r="E40" s="5"/>
      <c r="F40" s="5"/>
      <c r="G40" s="5">
        <f t="shared" si="7"/>
        <v>0</v>
      </c>
      <c r="H40" s="5">
        <f>IF(P14&gt;0,-P14)</f>
        <v>-24.528301886792406</v>
      </c>
      <c r="I40" s="5">
        <f>SUM(G40:H40)</f>
        <v>-24.528301886792406</v>
      </c>
      <c r="J40" s="5">
        <f>+I40</f>
        <v>-24.528301886792406</v>
      </c>
      <c r="K40" s="5"/>
    </row>
    <row r="41" spans="2:11" ht="15" customHeight="1" x14ac:dyDescent="0.35">
      <c r="B41" s="33">
        <v>8092</v>
      </c>
      <c r="C41" s="28" t="s">
        <v>48</v>
      </c>
      <c r="D41" s="28"/>
      <c r="E41" s="5"/>
      <c r="F41" s="5"/>
      <c r="G41" s="5"/>
      <c r="H41" s="5"/>
      <c r="I41" s="5"/>
      <c r="J41" s="5"/>
      <c r="K41" s="5"/>
    </row>
    <row r="42" spans="2:11" ht="15" customHeight="1" x14ac:dyDescent="0.35">
      <c r="B42" s="33">
        <v>8170</v>
      </c>
      <c r="C42" s="28" t="s">
        <v>49</v>
      </c>
      <c r="D42" s="28"/>
      <c r="E42" s="5"/>
      <c r="F42" s="5"/>
      <c r="G42" s="5">
        <f t="shared" si="7"/>
        <v>0</v>
      </c>
      <c r="H42" s="5">
        <f>IF(P14&lt;0,-P14,0)</f>
        <v>0</v>
      </c>
      <c r="I42" s="5">
        <f>SUM(G42:H42)</f>
        <v>0</v>
      </c>
      <c r="J42" s="5"/>
      <c r="K42" s="5"/>
    </row>
    <row r="43" spans="2:11" ht="15" customHeight="1" x14ac:dyDescent="0.35">
      <c r="B43" s="33">
        <v>8171</v>
      </c>
      <c r="C43" s="28" t="s">
        <v>50</v>
      </c>
      <c r="D43" s="28"/>
      <c r="E43" s="5"/>
      <c r="F43" s="5"/>
      <c r="G43" s="5">
        <f t="shared" si="7"/>
        <v>0</v>
      </c>
      <c r="H43" s="5"/>
      <c r="I43" s="5">
        <f>SUM(G43:H43)</f>
        <v>0</v>
      </c>
      <c r="J43" s="5"/>
      <c r="K43" s="5"/>
    </row>
    <row r="44" spans="2:11" ht="15" customHeight="1" x14ac:dyDescent="0.35">
      <c r="B44" s="33"/>
      <c r="C44" s="28"/>
      <c r="D44" s="28"/>
      <c r="E44" s="5"/>
      <c r="F44" s="5"/>
      <c r="G44" s="5">
        <f t="shared" si="7"/>
        <v>0</v>
      </c>
      <c r="H44" s="5"/>
      <c r="I44" s="5">
        <f>SUM(G44:H44)</f>
        <v>0</v>
      </c>
      <c r="J44" s="5"/>
      <c r="K44" s="5"/>
    </row>
  </sheetData>
  <mergeCells count="1">
    <mergeCell ref="M4:P4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13-7 Skjema</vt:lpstr>
      <vt:lpstr>13-7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Gunnar</dc:creator>
  <cp:lastModifiedBy>Gunnar</cp:lastModifiedBy>
  <dcterms:created xsi:type="dcterms:W3CDTF">2016-01-31T18:01:10Z</dcterms:created>
  <dcterms:modified xsi:type="dcterms:W3CDTF">2017-10-08T07:48:07Z</dcterms:modified>
</cp:coreProperties>
</file>